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21915" windowHeight="8130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<sst xmlns="http://schemas.openxmlformats.org/spreadsheetml/2006/main" count="100" uniqueCount="97">
  <si>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ДОХОДЫ</t>
  </si>
  <si>
    <t xml:space="preserve">Код </t>
  </si>
  <si>
    <t>Наименование групп, подгрупп, статей и подстатей кода классификации доходов</t>
  </si>
  <si>
    <t>Показатели кассового плана на год</t>
  </si>
  <si>
    <t>Кассовое исполнение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</si>
  <si>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</si>
  <si>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</si>
  <si>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</si>
  <si>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</si>
  <si>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 xml:space="preserve">000 101 02000 01 0000 110 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</si>
  <si>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</si>
  <si>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</si>
  <si>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</si>
  <si>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</si>
  <si>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</si>
  <si>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000 105 00000 00 0000 000</t>
  </si>
  <si>
    <t>Налоги на совокупный доход</t>
  </si>
  <si>
    <t xml:space="preserve">000 105 02000 02 0000 110 </t>
  </si>
  <si>
    <t xml:space="preserve">Единый налог на вмененный доход для отдельных видов деятельности </t>
  </si>
  <si>
    <t xml:space="preserve">000 105 04000 02 0000 110 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</si>
  <si>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</si>
  <si>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</si>
  <si>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</si>
  <si>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000 108 00000 00 0000 000</t>
  </si>
  <si>
    <t>Государственная пошлина</t>
  </si>
  <si>
    <t>000 108 03000 01 0000 110</t>
  </si>
  <si>
    <t>000 108 07000 01 0000 110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</si>
  <si>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</si>
  <si>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</si>
  <si>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</si>
  <si>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</si>
  <si>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</si>
  <si>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</si>
  <si>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000 112 00000 00 0000 000</t>
  </si>
  <si>
    <t>Платежи при пользовании природными ресурсами</t>
  </si>
  <si>
    <t>000 112 01000 01 0000 120</t>
  </si>
  <si>
    <t>Плата за негативное воздействие на окружающую среду</t>
  </si>
  <si>
    <t>000 113 00000 00 0000 000</t>
  </si>
  <si>
    <t>Доходы от оказания платных услуг и компенсации затрат государства</t>
  </si>
  <si>
    <t>000 113 01000 00 0000 130</t>
  </si>
  <si>
    <t>Доходы от оказания платных услуг (работ)</t>
  </si>
  <si>
    <t xml:space="preserve"> -</t>
  </si>
  <si>
    <t>000 113 02000 00 0000 130</t>
  </si>
  <si>
    <t>Доходы от компенсации затрат государства</t>
  </si>
  <si>
    <t>000 114 00000 00 0000 000</t>
  </si>
  <si>
    <t>Доходы от продажи материальных и нематериальных 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</si>
  <si>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</si>
  <si>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</si>
  <si>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</si>
  <si>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000 114 06300 00 0000 430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</si>
  <si>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</si>
  <si>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</si>
  <si>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</si>
  <si>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</si>
  <si>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000 117 01000 00 0000 180</t>
  </si>
  <si>
    <t>Невыясненные поступления</t>
  </si>
  <si>
    <t>000 114 02000 00 0000 000</t>
  </si>
  <si>
    <t>000 117 05000 00 0000 180</t>
  </si>
  <si>
    <t>Прочие неналоговые доходы бюджетов муниципальных районов</t>
  </si>
  <si>
    <t>Процент исполнения к отчетному периоду (гр.4/гр.3)</t>
  </si>
  <si>
    <t xml:space="preserve"> исполнения к отчетному периоду (гр.4-гр.3)</t>
  </si>
  <si>
    <t>000 116 07000 01 0000 140</t>
  </si>
  <si>
    <t>000 116 10000 00 0000 140</t>
  </si>
  <si>
    <t>000 116 11000 00 0000 140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</si>
  <si>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</si>
  <si>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</si>
  <si>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</t>
  </si>
  <si>
    <t>Платежи в целях возмещения причиненного ущерба (убытков)</t>
  </si>
  <si>
    <t>Инициативные платежи</t>
  </si>
  <si>
    <t xml:space="preserve">000 105 01000 00 0000 110 </t>
  </si>
  <si>
    <t xml:space="preserve">Налог, взимаемый в связи с применением упрощенной системы налогообложения
</t>
  </si>
  <si>
    <t xml:space="preserve">000 105 03000 01 0000 110 </t>
  </si>
  <si>
    <t>Единый сельскохозяйственный налог</t>
  </si>
  <si>
    <t>000 106 01000 00 0000 110</t>
  </si>
  <si>
    <t xml:space="preserve">Налог на имущество физических лиц
</t>
  </si>
  <si>
    <t>000 106 06000 00 0000 110</t>
  </si>
  <si>
    <t>Земельный налог</t>
  </si>
  <si>
    <t>000 108 04000 01 0000 110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</si>
  <si>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</si>
  <si>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000 111 05300 14 0000 120</t>
  </si>
  <si>
    <t>000 111 05400 14 0000 120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</si>
  <si>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
</t>
  </si>
  <si>
    <t>000 111 09000 00 0000 120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</si>
  <si>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</si>
  <si>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</si>
  <si>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000 116 01000 01 0000 140</t>
  </si>
  <si>
    <t>000 116 01330 01 0000 140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</si>
  <si>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</si>
  <si>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>000 116 02000  00 0000 140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</si>
  <si>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</si>
  <si>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000 117 15000 00 0000 150</t>
  </si>
  <si>
    <t>000 111 07000 00 0000 120</t>
  </si>
  <si>
    <t>Платежи от государственных и муниципальных унитарных предприятий</t>
  </si>
  <si>
    <t>Государственная пошлина по делам, рассматриваемым в судах общей юрисдикции, мировыми судьями</t>
  </si>
  <si>
    <t>000 117 14000 00 0000 150</t>
  </si>
  <si>
    <t>Средства самообложения граждан</t>
  </si>
  <si>
    <r>
      <t xml:space="preserve">Информация об исполнении налоговых и неналоговых доходов бюджета Пермского муниципального округа по состоянию на </t>
    </r>
    <r>
      <rPr>
        <b/>
        <u val="single"/>
        <sz val="12"/>
        <rFont val="Times New Roman"/>
        <family val="1"/>
      </rPr>
      <t>01.04.2024 года, тыс.руб.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</si>
</sst>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.00_ ;\-#,##0.00\ "/>
    <numFmt numFmtId="176" formatCode="000000"/>
    <numFmt numFmtId="177" formatCode="#,##0.00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mbria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172" fontId="10" fillId="0" borderId="10" xfId="0" applyNumberFormat="1" applyFont="1" applyFill="1" applyBorder="1" applyAlignment="1">
      <alignment horizontal="justify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top" wrapText="1"/>
    </xf>
    <xf numFmtId="172" fontId="11" fillId="0" borderId="10" xfId="0" applyNumberFormat="1" applyFont="1" applyFill="1" applyBorder="1" applyAlignment="1">
      <alignment horizontal="justify" vertical="top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 applyProtection="1">
      <alignment horizontal="justify" vertical="top" wrapText="1"/>
      <protection/>
    </xf>
    <xf numFmtId="172" fontId="10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Информация об исполнении налоговых и неналоговых доходов бюджета Пермского муниципального округа по состоянию на 01.04.2024 года, тыс.руб.</a:t>
            </a:r>
          </a:p>
        </c:rich>
      </c:tx>
      <c:layout>
        <c:manualLayout>
          <c:xMode val="factor"/>
          <c:yMode val="factor"/>
          <c:x val="0.032"/>
          <c:y val="-0.0277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475"/>
          <c:w val="0.973"/>
          <c:h val="0.604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'01.04.2023'!$C$4</c:f>
              <c:strCache>
                <c:ptCount val="1"/>
                <c:pt idx="0">
                  <c:v>Показатели кассового плана на год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'01.04.2023'!$C$4</c:f>
              <c:strCache/>
            </c:strRef>
          </c:cat>
          <c:val>
            <c:numRef>
              <c:f>'01.04.2023'!$C$6</c:f>
              <c:numCache/>
            </c:numRef>
          </c:val>
          <c:shape val="cylinder"/>
        </c:ser>
        <c:ser>
          <c:idx val="2"/>
          <c:order val="1"/>
          <c:tx>
            <c:strRef>
              <c:f>'01.04.2023'!$D$4</c:f>
              <c:strCache>
                <c:ptCount val="1"/>
                <c:pt idx="0">
                  <c:v>Кассовое исполнение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'01.04.2023'!$C$4</c:f>
              <c:strCache/>
            </c:strRef>
          </c:cat>
          <c:val>
            <c:numRef>
              <c:f>'01.04.2023'!$D$6</c:f>
              <c:numCache/>
            </c:numRef>
          </c:val>
          <c:shape val="cylinder"/>
        </c:ser>
        <c:shape val="cylinder"/>
        <c:axId val="14129983"/>
        <c:axId val="60060984"/>
      </c:bar3DChart>
      <c:catAx>
        <c:axId val="1412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  <c:max val="3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тыс. руб.</a:t>
                </a:r>
              </a:p>
            </c:rich>
          </c:tx>
          <c:layout>
            <c:manualLayout>
              <c:xMode val="factor"/>
              <c:yMode val="factor"/>
              <c:x val="0.0015"/>
              <c:y val="-0.2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129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0.76675</cdr:y>
    </cdr:from>
    <cdr:to>
      <cdr:x>0.55375</cdr:x>
      <cdr:y>0.8705</cdr:y>
    </cdr:to>
    <cdr:sp>
      <cdr:nvSpPr>
        <cdr:cNvPr id="1" name="TextBox 2"/>
        <cdr:cNvSpPr txBox="1">
          <a:spLocks noChangeArrowheads="1"/>
        </cdr:cNvSpPr>
      </cdr:nvSpPr>
      <cdr:spPr>
        <a:xfrm>
          <a:off x="2238375" y="4257675"/>
          <a:ext cx="10953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План 2023 года</a:t>
          </a:r>
        </a:p>
      </cdr:txBody>
    </cdr:sp>
  </cdr:relSizeAnchor>
  <cdr:relSizeAnchor xmlns:cdr="http://schemas.openxmlformats.org/drawingml/2006/chartDrawing">
    <cdr:from>
      <cdr:x>0.54675</cdr:x>
      <cdr:y>0.769</cdr:y>
    </cdr:from>
    <cdr:to>
      <cdr:x>0.752</cdr:x>
      <cdr:y>0.86725</cdr:y>
    </cdr:to>
    <cdr:sp>
      <cdr:nvSpPr>
        <cdr:cNvPr id="2" name="TextBox 3"/>
        <cdr:cNvSpPr txBox="1">
          <a:spLocks noChangeArrowheads="1"/>
        </cdr:cNvSpPr>
      </cdr:nvSpPr>
      <cdr:spPr>
        <a:xfrm>
          <a:off x="3295650" y="4267200"/>
          <a:ext cx="1238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Кассовое исполнение</a:t>
          </a:r>
        </a:p>
      </cdr:txBody>
    </cdr:sp>
  </cdr:relSizeAnchor>
  <cdr:relSizeAnchor xmlns:cdr="http://schemas.openxmlformats.org/drawingml/2006/chartDrawing">
    <cdr:from>
      <cdr:x>0.59375</cdr:x>
      <cdr:y>0.56775</cdr:y>
    </cdr:from>
    <cdr:to>
      <cdr:x>0.77075</cdr:x>
      <cdr:y>0.62375</cdr:y>
    </cdr:to>
    <cdr:sp>
      <cdr:nvSpPr>
        <cdr:cNvPr id="3" name="TextBox 1"/>
        <cdr:cNvSpPr txBox="1">
          <a:spLocks noChangeArrowheads="1"/>
        </cdr:cNvSpPr>
      </cdr:nvSpPr>
      <cdr:spPr>
        <a:xfrm>
          <a:off x="3571875" y="3143250"/>
          <a:ext cx="1066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588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270</a:t>
          </a:r>
        </a:p>
      </cdr:txBody>
    </cdr:sp>
  </cdr:relSizeAnchor>
  <cdr:relSizeAnchor xmlns:cdr="http://schemas.openxmlformats.org/drawingml/2006/chartDrawing">
    <cdr:from>
      <cdr:x>0.53</cdr:x>
      <cdr:y>0.4075</cdr:y>
    </cdr:from>
    <cdr:to>
      <cdr:x>0.6315</cdr:x>
      <cdr:y>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2257425"/>
          <a:ext cx="609600" cy="285750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190500</xdr:rowOff>
    </xdr:from>
    <xdr:to>
      <xdr:col>16</xdr:col>
      <xdr:colOff>523875</xdr:colOff>
      <xdr:row>20</xdr:row>
      <xdr:rowOff>647700</xdr:rowOff>
    </xdr:to>
    <xdr:graphicFrame>
      <xdr:nvGraphicFramePr>
        <xdr:cNvPr id="1" name="Диаграмма 1"/>
        <xdr:cNvGraphicFramePr/>
      </xdr:nvGraphicFramePr>
      <xdr:xfrm>
        <a:off x="7962900" y="1057275"/>
        <a:ext cx="60293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11</xdr:row>
      <xdr:rowOff>152400</xdr:rowOff>
    </xdr:from>
    <xdr:to>
      <xdr:col>13</xdr:col>
      <xdr:colOff>295275</xdr:colOff>
      <xdr:row>11</xdr:row>
      <xdr:rowOff>180975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10915650" y="3619500"/>
          <a:ext cx="1104900" cy="285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3" zoomScaleNormal="93" zoomScalePageLayoutView="0" workbookViewId="0" topLeftCell="A10">
      <selection activeCell="M30" sqref="M30"/>
    </sheetView>
  </sheetViews>
  <sheetFormatPr defaultColWidth="7.625" defaultRowHeight="15.75"/>
  <cols>
    <col min="1" max="1" width="22.875" style="11" customWidth="1"/>
    <col min="2" max="2" width="38.75390625" style="12" customWidth="1"/>
    <col min="3" max="3" width="10.125" style="1" customWidth="1"/>
    <col min="4" max="4" width="11.25390625" style="1" customWidth="1"/>
    <col min="5" max="5" width="9.125" style="1" customWidth="1"/>
    <col min="6" max="6" width="8.375" style="1" customWidth="1"/>
    <col min="7" max="16384" width="7.625" style="1" customWidth="1"/>
  </cols>
  <sheetData>
    <row r="1" spans="1:6" ht="39.75" customHeight="1">
      <c r="A1" s="31" t="s">
        <v>96</v>
      </c>
      <c r="B1" s="31"/>
      <c r="C1" s="31"/>
      <c r="D1" s="31"/>
      <c r="E1" s="31"/>
      <c r="F1" s="31"/>
    </row>
    <row r="2" spans="1:6" s="2" customFormat="1" ht="12.75">
      <c r="A2" s="4"/>
      <c r="B2" s="7"/>
      <c r="C2" s="4"/>
      <c r="D2" s="4"/>
      <c r="E2" s="4"/>
      <c r="F2" s="5"/>
    </row>
    <row r="3" spans="1:6" s="8" customFormat="1" ht="15.75">
      <c r="A3" s="32" t="s">
        <v>0</v>
      </c>
      <c r="B3" s="32"/>
      <c r="C3" s="32"/>
      <c r="D3" s="32"/>
      <c r="E3" s="32"/>
      <c r="F3" s="32"/>
    </row>
    <row r="4" spans="1:6" s="9" customFormat="1" ht="71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60</v>
      </c>
      <c r="F4" s="3" t="s">
        <v>59</v>
      </c>
    </row>
    <row r="5" spans="1:6" s="9" customFormat="1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s="2" customFormat="1" ht="18.75" customHeight="1">
      <c r="A6" s="26" t="s">
        <v>5</v>
      </c>
      <c r="B6" s="13" t="s">
        <v>6</v>
      </c>
      <c r="C6" s="14">
        <f>C7+C9+C11+C16+C19+C23+C29+C31+C34+C38+C45</f>
        <v>3100538.828</v>
      </c>
      <c r="D6" s="14">
        <f>D7+D9+D11+D16+D19+D23+D29+D31+D34+D38+D45</f>
        <v>588269.9539999999</v>
      </c>
      <c r="E6" s="14">
        <f>D6-C6</f>
        <v>-2512268.8740000003</v>
      </c>
      <c r="F6" s="14">
        <f>D6/C6*100</f>
        <v>18.97315230138443</v>
      </c>
    </row>
    <row r="7" spans="1:6" s="2" customFormat="1" ht="19.5" customHeight="1">
      <c r="A7" s="26" t="s">
        <v>7</v>
      </c>
      <c r="B7" s="13" t="s">
        <v>8</v>
      </c>
      <c r="C7" s="14">
        <f>C8</f>
        <v>1883783.2</v>
      </c>
      <c r="D7" s="14">
        <f>D8</f>
        <v>354485.79</v>
      </c>
      <c r="E7" s="14">
        <f>D7-C7</f>
        <v>-1529297.41</v>
      </c>
      <c r="F7" s="14">
        <f aca="true" t="shared" si="0" ref="F7:F49">D7/C7*100</f>
        <v>18.817759389721704</v>
      </c>
    </row>
    <row r="8" spans="1:6" s="2" customFormat="1" ht="15" customHeight="1">
      <c r="A8" s="21" t="s">
        <v>9</v>
      </c>
      <c r="B8" s="15" t="s">
        <v>10</v>
      </c>
      <c r="C8" s="16">
        <v>1883783.2</v>
      </c>
      <c r="D8" s="16">
        <v>354485.79</v>
      </c>
      <c r="E8" s="16">
        <f aca="true" t="shared" si="1" ref="E8:E49">D8-C8</f>
        <v>-1529297.41</v>
      </c>
      <c r="F8" s="16">
        <f t="shared" si="0"/>
        <v>18.817759389721704</v>
      </c>
    </row>
    <row r="9" spans="1:6" s="10" customFormat="1" ht="25.5">
      <c r="A9" s="26" t="s">
        <v>11</v>
      </c>
      <c r="B9" s="17" t="s">
        <v>12</v>
      </c>
      <c r="C9" s="14">
        <f>C10</f>
        <v>61802.6</v>
      </c>
      <c r="D9" s="14">
        <f>D10</f>
        <v>15724.804</v>
      </c>
      <c r="E9" s="14">
        <f t="shared" si="1"/>
        <v>-46077.796</v>
      </c>
      <c r="F9" s="14">
        <f t="shared" si="0"/>
        <v>25.44359622410708</v>
      </c>
    </row>
    <row r="10" spans="1:6" s="2" customFormat="1" ht="27" customHeight="1">
      <c r="A10" s="21" t="s">
        <v>13</v>
      </c>
      <c r="B10" s="18" t="s">
        <v>14</v>
      </c>
      <c r="C10" s="16">
        <v>61802.6</v>
      </c>
      <c r="D10" s="16">
        <v>15724.804</v>
      </c>
      <c r="E10" s="16">
        <f t="shared" si="1"/>
        <v>-46077.796</v>
      </c>
      <c r="F10" s="16">
        <f t="shared" si="0"/>
        <v>25.44359622410708</v>
      </c>
    </row>
    <row r="11" spans="1:6" s="2" customFormat="1" ht="12.75" customHeight="1">
      <c r="A11" s="26" t="s">
        <v>15</v>
      </c>
      <c r="B11" s="13" t="s">
        <v>16</v>
      </c>
      <c r="C11" s="14">
        <f>SUM(C12:C15)</f>
        <v>418502.9</v>
      </c>
      <c r="D11" s="14">
        <f>SUM(D12:D15)</f>
        <v>63377.753</v>
      </c>
      <c r="E11" s="14">
        <f t="shared" si="1"/>
        <v>-355125.147</v>
      </c>
      <c r="F11" s="14">
        <f t="shared" si="0"/>
        <v>15.143922061233027</v>
      </c>
    </row>
    <row r="12" spans="1:6" s="2" customFormat="1" ht="29.25" customHeight="1">
      <c r="A12" s="27" t="s">
        <v>69</v>
      </c>
      <c r="B12" s="19" t="s">
        <v>70</v>
      </c>
      <c r="C12" s="16">
        <v>393383.9</v>
      </c>
      <c r="D12" s="16">
        <v>50434.2</v>
      </c>
      <c r="E12" s="16">
        <f t="shared" si="1"/>
        <v>-342949.7</v>
      </c>
      <c r="F12" s="16">
        <f t="shared" si="0"/>
        <v>12.820606028869</v>
      </c>
    </row>
    <row r="13" spans="1:6" s="2" customFormat="1" ht="25.5">
      <c r="A13" s="27" t="s">
        <v>17</v>
      </c>
      <c r="B13" s="15" t="s">
        <v>18</v>
      </c>
      <c r="C13" s="16">
        <v>0</v>
      </c>
      <c r="D13" s="16">
        <v>12.154</v>
      </c>
      <c r="E13" s="16">
        <f t="shared" si="1"/>
        <v>12.154</v>
      </c>
      <c r="F13" s="16" t="s">
        <v>41</v>
      </c>
    </row>
    <row r="14" spans="1:6" s="2" customFormat="1" ht="15" customHeight="1">
      <c r="A14" s="27" t="s">
        <v>71</v>
      </c>
      <c r="B14" s="15" t="s">
        <v>72</v>
      </c>
      <c r="C14" s="16">
        <v>1991</v>
      </c>
      <c r="D14" s="16">
        <v>972.244</v>
      </c>
      <c r="E14" s="16">
        <f t="shared" si="1"/>
        <v>-1018.756</v>
      </c>
      <c r="F14" s="16">
        <f t="shared" si="0"/>
        <v>48.83194374686087</v>
      </c>
    </row>
    <row r="15" spans="1:6" s="2" customFormat="1" ht="25.5">
      <c r="A15" s="27" t="s">
        <v>19</v>
      </c>
      <c r="B15" s="15" t="s">
        <v>20</v>
      </c>
      <c r="C15" s="16">
        <v>23128</v>
      </c>
      <c r="D15" s="16">
        <v>11959.155</v>
      </c>
      <c r="E15" s="16">
        <f t="shared" si="1"/>
        <v>-11168.845</v>
      </c>
      <c r="F15" s="16">
        <f t="shared" si="0"/>
        <v>51.70855672777586</v>
      </c>
    </row>
    <row r="16" spans="1:6" s="2" customFormat="1" ht="18.75" customHeight="1">
      <c r="A16" s="26" t="s">
        <v>21</v>
      </c>
      <c r="B16" s="20" t="s">
        <v>22</v>
      </c>
      <c r="C16" s="14">
        <f>SUM(C17:C18)</f>
        <v>349616.266</v>
      </c>
      <c r="D16" s="14">
        <f>SUM(D17:D18)</f>
        <v>42025.297000000006</v>
      </c>
      <c r="E16" s="14">
        <f t="shared" si="1"/>
        <v>-307590.969</v>
      </c>
      <c r="F16" s="14">
        <f t="shared" si="0"/>
        <v>12.020406682107865</v>
      </c>
    </row>
    <row r="17" spans="1:6" s="2" customFormat="1" ht="15.75" customHeight="1">
      <c r="A17" s="21" t="s">
        <v>73</v>
      </c>
      <c r="B17" s="21" t="s">
        <v>74</v>
      </c>
      <c r="C17" s="16">
        <v>98958</v>
      </c>
      <c r="D17" s="16">
        <v>6597.887</v>
      </c>
      <c r="E17" s="16">
        <f t="shared" si="1"/>
        <v>-92360.113</v>
      </c>
      <c r="F17" s="16">
        <f t="shared" si="0"/>
        <v>6.667360900584087</v>
      </c>
    </row>
    <row r="18" spans="1:6" s="2" customFormat="1" ht="19.5" customHeight="1">
      <c r="A18" s="21" t="s">
        <v>75</v>
      </c>
      <c r="B18" s="15" t="s">
        <v>76</v>
      </c>
      <c r="C18" s="16">
        <v>250658.266</v>
      </c>
      <c r="D18" s="16">
        <v>35427.41</v>
      </c>
      <c r="E18" s="16">
        <f t="shared" si="1"/>
        <v>-215230.856</v>
      </c>
      <c r="F18" s="16">
        <f t="shared" si="0"/>
        <v>14.133748934495543</v>
      </c>
    </row>
    <row r="19" spans="1:6" s="2" customFormat="1" ht="17.25" customHeight="1">
      <c r="A19" s="26" t="s">
        <v>23</v>
      </c>
      <c r="B19" s="13" t="s">
        <v>24</v>
      </c>
      <c r="C19" s="14">
        <f>SUM(C20:C22)</f>
        <v>24250.4</v>
      </c>
      <c r="D19" s="14">
        <f>SUM(D20:D22)</f>
        <v>5364.475</v>
      </c>
      <c r="E19" s="14">
        <f t="shared" si="1"/>
        <v>-18885.925000000003</v>
      </c>
      <c r="F19" s="14">
        <f t="shared" si="0"/>
        <v>22.121181506284433</v>
      </c>
    </row>
    <row r="20" spans="1:6" s="2" customFormat="1" ht="30" customHeight="1">
      <c r="A20" s="21" t="s">
        <v>25</v>
      </c>
      <c r="B20" s="19" t="s">
        <v>93</v>
      </c>
      <c r="C20" s="16">
        <v>24000</v>
      </c>
      <c r="D20" s="16">
        <v>5265.22</v>
      </c>
      <c r="E20" s="16">
        <f t="shared" si="1"/>
        <v>-18734.78</v>
      </c>
      <c r="F20" s="16">
        <f t="shared" si="0"/>
        <v>21.93841666666667</v>
      </c>
    </row>
    <row r="21" spans="1:6" s="2" customFormat="1" ht="51">
      <c r="A21" s="21" t="s">
        <v>77</v>
      </c>
      <c r="B21" s="19" t="s">
        <v>78</v>
      </c>
      <c r="C21" s="16">
        <v>240.4</v>
      </c>
      <c r="D21" s="16">
        <v>74.255</v>
      </c>
      <c r="E21" s="16">
        <f t="shared" si="1"/>
        <v>-166.145</v>
      </c>
      <c r="F21" s="16">
        <f t="shared" si="0"/>
        <v>30.888103161397666</v>
      </c>
    </row>
    <row r="22" spans="1:6" s="2" customFormat="1" ht="38.25" customHeight="1">
      <c r="A22" s="21" t="s">
        <v>26</v>
      </c>
      <c r="B22" s="15" t="s">
        <v>27</v>
      </c>
      <c r="C22" s="16">
        <v>10</v>
      </c>
      <c r="D22" s="16">
        <v>25</v>
      </c>
      <c r="E22" s="16">
        <f t="shared" si="1"/>
        <v>15</v>
      </c>
      <c r="F22" s="16">
        <f t="shared" si="0"/>
        <v>250</v>
      </c>
    </row>
    <row r="23" spans="1:6" s="2" customFormat="1" ht="27.75" customHeight="1">
      <c r="A23" s="20" t="s">
        <v>28</v>
      </c>
      <c r="B23" s="22" t="s">
        <v>29</v>
      </c>
      <c r="C23" s="14">
        <f>SUM(C24:C28)</f>
        <v>117865.7</v>
      </c>
      <c r="D23" s="14">
        <f>SUM(D24:D28)</f>
        <v>32172.048</v>
      </c>
      <c r="E23" s="14">
        <f t="shared" si="1"/>
        <v>-85693.652</v>
      </c>
      <c r="F23" s="14">
        <f t="shared" si="0"/>
        <v>27.29551345302323</v>
      </c>
    </row>
    <row r="24" spans="1:6" s="2" customFormat="1" ht="78" customHeight="1">
      <c r="A24" s="27" t="s">
        <v>30</v>
      </c>
      <c r="B24" s="15" t="s">
        <v>31</v>
      </c>
      <c r="C24" s="16">
        <v>110617.6</v>
      </c>
      <c r="D24" s="16">
        <v>29353.086</v>
      </c>
      <c r="E24" s="16">
        <f t="shared" si="1"/>
        <v>-81264.51400000001</v>
      </c>
      <c r="F24" s="16">
        <f t="shared" si="0"/>
        <v>26.535638090141166</v>
      </c>
    </row>
    <row r="25" spans="1:6" s="2" customFormat="1" ht="39.75" customHeight="1">
      <c r="A25" s="27" t="s">
        <v>79</v>
      </c>
      <c r="B25" s="19" t="s">
        <v>32</v>
      </c>
      <c r="C25" s="16">
        <f>186.2+83</f>
        <v>269.2</v>
      </c>
      <c r="D25" s="16">
        <f>160.91+20.697</f>
        <v>181.607</v>
      </c>
      <c r="E25" s="16">
        <f t="shared" si="1"/>
        <v>-87.59299999999999</v>
      </c>
      <c r="F25" s="16">
        <f t="shared" si="0"/>
        <v>67.46173848439821</v>
      </c>
    </row>
    <row r="26" spans="1:6" s="2" customFormat="1" ht="66" customHeight="1">
      <c r="A26" s="27" t="s">
        <v>80</v>
      </c>
      <c r="B26" s="19" t="s">
        <v>81</v>
      </c>
      <c r="C26" s="16">
        <v>60</v>
      </c>
      <c r="D26" s="16">
        <v>25.395</v>
      </c>
      <c r="E26" s="16">
        <f t="shared" si="1"/>
        <v>-34.605000000000004</v>
      </c>
      <c r="F26" s="16">
        <f t="shared" si="0"/>
        <v>42.325</v>
      </c>
    </row>
    <row r="27" spans="1:6" s="2" customFormat="1" ht="28.5" customHeight="1">
      <c r="A27" s="27" t="s">
        <v>91</v>
      </c>
      <c r="B27" s="19" t="s">
        <v>92</v>
      </c>
      <c r="C27" s="16">
        <v>163.2</v>
      </c>
      <c r="D27" s="16">
        <v>0</v>
      </c>
      <c r="E27" s="16">
        <f t="shared" si="1"/>
        <v>-163.2</v>
      </c>
      <c r="F27" s="16">
        <f t="shared" si="0"/>
        <v>0</v>
      </c>
    </row>
    <row r="28" spans="1:6" s="2" customFormat="1" ht="78" customHeight="1">
      <c r="A28" s="27" t="s">
        <v>82</v>
      </c>
      <c r="B28" s="18" t="s">
        <v>83</v>
      </c>
      <c r="C28" s="16">
        <v>6755.7</v>
      </c>
      <c r="D28" s="16">
        <v>2611.96</v>
      </c>
      <c r="E28" s="16">
        <f t="shared" si="1"/>
        <v>-4143.74</v>
      </c>
      <c r="F28" s="16">
        <f t="shared" si="0"/>
        <v>38.663054901786644</v>
      </c>
    </row>
    <row r="29" spans="1:6" s="2" customFormat="1" ht="20.25" customHeight="1">
      <c r="A29" s="20" t="s">
        <v>33</v>
      </c>
      <c r="B29" s="13" t="s">
        <v>34</v>
      </c>
      <c r="C29" s="14">
        <f>SUM(C30)</f>
        <v>29836.46</v>
      </c>
      <c r="D29" s="14">
        <f>SUM(D30)</f>
        <v>11147.459</v>
      </c>
      <c r="E29" s="14">
        <f t="shared" si="1"/>
        <v>-18689.000999999997</v>
      </c>
      <c r="F29" s="14">
        <f t="shared" si="0"/>
        <v>37.361868666725215</v>
      </c>
    </row>
    <row r="30" spans="1:6" s="2" customFormat="1" ht="27.75" customHeight="1">
      <c r="A30" s="27" t="s">
        <v>35</v>
      </c>
      <c r="B30" s="15" t="s">
        <v>36</v>
      </c>
      <c r="C30" s="16">
        <v>29836.46</v>
      </c>
      <c r="D30" s="16">
        <v>11147.459</v>
      </c>
      <c r="E30" s="16">
        <f t="shared" si="1"/>
        <v>-18689.000999999997</v>
      </c>
      <c r="F30" s="16">
        <f t="shared" si="0"/>
        <v>37.361868666725215</v>
      </c>
    </row>
    <row r="31" spans="1:6" s="2" customFormat="1" ht="25.5">
      <c r="A31" s="20" t="s">
        <v>37</v>
      </c>
      <c r="B31" s="13" t="s">
        <v>38</v>
      </c>
      <c r="C31" s="14">
        <f>SUM(C32:C33)</f>
        <v>34141.972</v>
      </c>
      <c r="D31" s="14">
        <f>SUM(D32:D33)</f>
        <v>12191.928</v>
      </c>
      <c r="E31" s="14">
        <f t="shared" si="1"/>
        <v>-21950.044</v>
      </c>
      <c r="F31" s="14">
        <f t="shared" si="0"/>
        <v>35.709501489837784</v>
      </c>
    </row>
    <row r="32" spans="1:6" s="2" customFormat="1" ht="12.75">
      <c r="A32" s="27" t="s">
        <v>39</v>
      </c>
      <c r="B32" s="15" t="s">
        <v>40</v>
      </c>
      <c r="C32" s="16">
        <v>28705.898</v>
      </c>
      <c r="D32" s="16">
        <v>9716.944</v>
      </c>
      <c r="E32" s="16">
        <f t="shared" si="1"/>
        <v>-18988.954</v>
      </c>
      <c r="F32" s="16">
        <f t="shared" si="0"/>
        <v>33.849991385045676</v>
      </c>
    </row>
    <row r="33" spans="1:6" s="2" customFormat="1" ht="13.5" customHeight="1">
      <c r="A33" s="27" t="s">
        <v>42</v>
      </c>
      <c r="B33" s="15" t="s">
        <v>43</v>
      </c>
      <c r="C33" s="16">
        <v>5436.074</v>
      </c>
      <c r="D33" s="16">
        <v>2474.984</v>
      </c>
      <c r="E33" s="16">
        <f t="shared" si="1"/>
        <v>-2961.0899999999997</v>
      </c>
      <c r="F33" s="16">
        <f t="shared" si="0"/>
        <v>45.5288872079372</v>
      </c>
    </row>
    <row r="34" spans="1:6" s="2" customFormat="1" ht="25.5">
      <c r="A34" s="20" t="s">
        <v>44</v>
      </c>
      <c r="B34" s="22" t="s">
        <v>45</v>
      </c>
      <c r="C34" s="14">
        <f>SUM(C35:C37)</f>
        <v>172479.418</v>
      </c>
      <c r="D34" s="14">
        <f>SUM(D35:D37)</f>
        <v>49573.354999999996</v>
      </c>
      <c r="E34" s="14">
        <f t="shared" si="1"/>
        <v>-122906.06300000001</v>
      </c>
      <c r="F34" s="14">
        <f t="shared" si="0"/>
        <v>28.741606143406628</v>
      </c>
    </row>
    <row r="35" spans="1:6" s="2" customFormat="1" ht="69" customHeight="1">
      <c r="A35" s="27" t="s">
        <v>56</v>
      </c>
      <c r="B35" s="19" t="s">
        <v>46</v>
      </c>
      <c r="C35" s="16">
        <v>53324.938</v>
      </c>
      <c r="D35" s="16">
        <v>11631.741</v>
      </c>
      <c r="E35" s="16">
        <f t="shared" si="1"/>
        <v>-41693.197</v>
      </c>
      <c r="F35" s="16">
        <f t="shared" si="0"/>
        <v>21.812948005677942</v>
      </c>
    </row>
    <row r="36" spans="1:6" s="2" customFormat="1" ht="51">
      <c r="A36" s="27" t="s">
        <v>47</v>
      </c>
      <c r="B36" s="23" t="s">
        <v>48</v>
      </c>
      <c r="C36" s="16">
        <v>89619.3</v>
      </c>
      <c r="D36" s="16">
        <f>29846.923</f>
        <v>29846.923</v>
      </c>
      <c r="E36" s="16">
        <f t="shared" si="1"/>
        <v>-59772.37700000001</v>
      </c>
      <c r="F36" s="16">
        <f t="shared" si="0"/>
        <v>33.304124223242084</v>
      </c>
    </row>
    <row r="37" spans="1:6" s="2" customFormat="1" ht="63.75">
      <c r="A37" s="27" t="s">
        <v>49</v>
      </c>
      <c r="B37" s="23" t="s">
        <v>84</v>
      </c>
      <c r="C37" s="16">
        <v>29535.18</v>
      </c>
      <c r="D37" s="16">
        <v>8094.691</v>
      </c>
      <c r="E37" s="16">
        <f t="shared" si="1"/>
        <v>-21440.489</v>
      </c>
      <c r="F37" s="16">
        <f t="shared" si="0"/>
        <v>27.40694656338644</v>
      </c>
    </row>
    <row r="38" spans="1:6" s="2" customFormat="1" ht="12.75">
      <c r="A38" s="28" t="s">
        <v>50</v>
      </c>
      <c r="B38" s="17" t="s">
        <v>51</v>
      </c>
      <c r="C38" s="14">
        <f>SUM(C39:C44)</f>
        <v>5705.200000000001</v>
      </c>
      <c r="D38" s="14">
        <f>SUM(D39:D44)</f>
        <v>1289.981</v>
      </c>
      <c r="E38" s="14">
        <f t="shared" si="1"/>
        <v>-4415.219000000001</v>
      </c>
      <c r="F38" s="14">
        <f t="shared" si="0"/>
        <v>22.61061838322933</v>
      </c>
    </row>
    <row r="39" spans="1:6" s="2" customFormat="1" ht="38.25">
      <c r="A39" s="21" t="s">
        <v>85</v>
      </c>
      <c r="B39" s="15" t="s">
        <v>65</v>
      </c>
      <c r="C39" s="16">
        <v>3742.8</v>
      </c>
      <c r="D39" s="16">
        <v>558</v>
      </c>
      <c r="E39" s="16">
        <f>D39-C39</f>
        <v>-3184.8</v>
      </c>
      <c r="F39" s="16">
        <f t="shared" si="0"/>
        <v>14.908624559153575</v>
      </c>
    </row>
    <row r="40" spans="1:6" s="2" customFormat="1" ht="117.75" customHeight="1">
      <c r="A40" s="21" t="s">
        <v>86</v>
      </c>
      <c r="B40" s="19" t="s">
        <v>87</v>
      </c>
      <c r="C40" s="16">
        <v>485</v>
      </c>
      <c r="D40" s="16">
        <v>101.8</v>
      </c>
      <c r="E40" s="16">
        <f t="shared" si="1"/>
        <v>-383.2</v>
      </c>
      <c r="F40" s="16">
        <f t="shared" si="0"/>
        <v>20.989690721649485</v>
      </c>
    </row>
    <row r="41" spans="1:6" s="2" customFormat="1" ht="38.25">
      <c r="A41" s="21" t="s">
        <v>88</v>
      </c>
      <c r="B41" s="15" t="s">
        <v>64</v>
      </c>
      <c r="C41" s="29">
        <v>26.5</v>
      </c>
      <c r="D41" s="29">
        <v>6</v>
      </c>
      <c r="E41" s="16">
        <f t="shared" si="1"/>
        <v>-20.5</v>
      </c>
      <c r="F41" s="16">
        <f t="shared" si="0"/>
        <v>22.641509433962266</v>
      </c>
    </row>
    <row r="42" spans="1:6" ht="114.75">
      <c r="A42" s="21" t="s">
        <v>61</v>
      </c>
      <c r="B42" s="24" t="s">
        <v>89</v>
      </c>
      <c r="C42" s="29">
        <v>0</v>
      </c>
      <c r="D42" s="29">
        <v>360.098</v>
      </c>
      <c r="E42" s="16">
        <f t="shared" si="1"/>
        <v>360.098</v>
      </c>
      <c r="F42" s="16" t="s">
        <v>41</v>
      </c>
    </row>
    <row r="43" spans="1:6" ht="25.5">
      <c r="A43" s="21" t="s">
        <v>62</v>
      </c>
      <c r="B43" s="24" t="s">
        <v>67</v>
      </c>
      <c r="C43" s="29">
        <v>0</v>
      </c>
      <c r="D43" s="29">
        <v>-187.785</v>
      </c>
      <c r="E43" s="16">
        <f t="shared" si="1"/>
        <v>-187.785</v>
      </c>
      <c r="F43" s="16" t="s">
        <v>41</v>
      </c>
    </row>
    <row r="44" spans="1:6" ht="15.75">
      <c r="A44" s="21" t="s">
        <v>63</v>
      </c>
      <c r="B44" s="25" t="s">
        <v>66</v>
      </c>
      <c r="C44" s="29">
        <v>1450.9</v>
      </c>
      <c r="D44" s="29">
        <v>451.868</v>
      </c>
      <c r="E44" s="16">
        <f t="shared" si="1"/>
        <v>-999.0320000000002</v>
      </c>
      <c r="F44" s="16">
        <f t="shared" si="0"/>
        <v>31.143979598869663</v>
      </c>
    </row>
    <row r="45" spans="1:6" ht="15.75">
      <c r="A45" s="26" t="s">
        <v>52</v>
      </c>
      <c r="B45" s="17" t="s">
        <v>53</v>
      </c>
      <c r="C45" s="30">
        <f>SUM(C46:C49)</f>
        <v>2554.712</v>
      </c>
      <c r="D45" s="30">
        <f>SUM(D46:D49)</f>
        <v>917.0640000000001</v>
      </c>
      <c r="E45" s="14">
        <f t="shared" si="1"/>
        <v>-1637.648</v>
      </c>
      <c r="F45" s="14">
        <f t="shared" si="0"/>
        <v>35.89696216246685</v>
      </c>
    </row>
    <row r="46" spans="1:6" ht="15.75">
      <c r="A46" s="21" t="s">
        <v>54</v>
      </c>
      <c r="B46" s="15" t="s">
        <v>55</v>
      </c>
      <c r="C46" s="16">
        <v>0</v>
      </c>
      <c r="D46" s="16">
        <v>33.202</v>
      </c>
      <c r="E46" s="16">
        <f t="shared" si="1"/>
        <v>33.202</v>
      </c>
      <c r="F46" s="16" t="s">
        <v>41</v>
      </c>
    </row>
    <row r="47" spans="1:6" ht="25.5">
      <c r="A47" s="21" t="s">
        <v>57</v>
      </c>
      <c r="B47" s="15" t="s">
        <v>58</v>
      </c>
      <c r="C47" s="16">
        <v>13.9</v>
      </c>
      <c r="D47" s="16">
        <v>322.934</v>
      </c>
      <c r="E47" s="16">
        <f t="shared" si="1"/>
        <v>309.03400000000005</v>
      </c>
      <c r="F47" s="16">
        <f t="shared" si="0"/>
        <v>2323.26618705036</v>
      </c>
    </row>
    <row r="48" spans="1:6" ht="15.75">
      <c r="A48" s="21" t="s">
        <v>94</v>
      </c>
      <c r="B48" s="15" t="s">
        <v>95</v>
      </c>
      <c r="C48" s="16">
        <v>2079.355</v>
      </c>
      <c r="D48" s="16">
        <v>211.366</v>
      </c>
      <c r="E48" s="16">
        <f>D48-C48</f>
        <v>-1867.989</v>
      </c>
      <c r="F48" s="16">
        <f>D48/C48*100</f>
        <v>10.164979043982388</v>
      </c>
    </row>
    <row r="49" spans="1:6" ht="15.75">
      <c r="A49" s="21" t="s">
        <v>90</v>
      </c>
      <c r="B49" s="15" t="s">
        <v>68</v>
      </c>
      <c r="C49" s="16">
        <v>461.457</v>
      </c>
      <c r="D49" s="16">
        <v>349.562</v>
      </c>
      <c r="E49" s="16">
        <f t="shared" si="1"/>
        <v>-111.89499999999998</v>
      </c>
      <c r="F49" s="16">
        <f t="shared" si="0"/>
        <v>75.75180352665579</v>
      </c>
    </row>
  </sheetData>
  <sheetProtection/>
  <mergeCells count="2">
    <mergeCell ref="A1:F1"/>
    <mergeCell ref="A3:F3"/>
  </mergeCells>
  <printOptions/>
  <pageMargins left="0.25" right="0.25" top="0.24" bottom="0.28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feu17-02</dc:creator>
  <cp:keywords/>
  <dc:description/>
  <cp:lastModifiedBy>feu21-03</cp:lastModifiedBy>
  <cp:lastPrinted>2021-02-03T04:27:58Z</cp:lastPrinted>
  <dcterms:created xsi:type="dcterms:W3CDTF">2016-08-15T06:18:19Z</dcterms:created>
  <dcterms:modified xsi:type="dcterms:W3CDTF">2024-04-04T06:39:01Z</dcterms:modified>
  <cp:category/>
  <cp:version/>
  <cp:contentType/>
  <cp:contentStatus/>
</cp:coreProperties>
</file>